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108"/>
  <workbookPr defaultThemeVersion="124226"/>
  <mc:AlternateContent xmlns:mc="http://schemas.openxmlformats.org/markup-compatibility/2006">
    <mc:Choice Requires="x15">
      <x15ac:absPath xmlns:x15ac="http://schemas.microsoft.com/office/spreadsheetml/2010/11/ac" url="/Users/cristicoelho/Documents/_Coordenacao_PSSP/Bolsas_CAPES_2024/"/>
    </mc:Choice>
  </mc:AlternateContent>
  <xr:revisionPtr revIDLastSave="0" documentId="13_ncr:40009_{58CC7A64-8E67-1A4F-A1DA-840631DB9808}" xr6:coauthVersionLast="45" xr6:coauthVersionMax="45" xr10:uidLastSave="{00000000-0000-0000-0000-000000000000}"/>
  <bookViews>
    <workbookView xWindow="0" yWindow="460" windowWidth="25600" windowHeight="14560"/>
  </bookViews>
  <sheets>
    <sheet name="Base" sheetId="1" r:id="rId1"/>
  </sheets>
  <definedNames>
    <definedName name="Z_C4403640_C1B9_4C4F_ADC7_A7F61A7DFD99_.wvu.Cols" localSheetId="0" hidden="1">Base!$G:$G</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 l="1"/>
  <c r="M8" i="1" s="1"/>
  <c r="K7" i="1"/>
  <c r="M7" i="1" s="1"/>
  <c r="F73" i="1" l="1"/>
  <c r="H73" i="1" s="1"/>
  <c r="F72" i="1"/>
  <c r="H72" i="1" s="1"/>
  <c r="F71" i="1"/>
  <c r="H71" i="1" s="1"/>
  <c r="F70" i="1"/>
  <c r="H70" i="1" s="1"/>
  <c r="F69" i="1"/>
  <c r="H69" i="1" s="1"/>
  <c r="F68" i="1"/>
  <c r="H68" i="1"/>
  <c r="F67" i="1"/>
  <c r="H67" i="1" s="1"/>
  <c r="F66" i="1"/>
  <c r="H66" i="1" s="1"/>
  <c r="F65" i="1"/>
  <c r="H65" i="1" s="1"/>
  <c r="F64" i="1"/>
  <c r="H64" i="1" s="1"/>
  <c r="F63" i="1"/>
  <c r="H63" i="1" s="1"/>
  <c r="F62" i="1"/>
  <c r="H62" i="1" s="1"/>
  <c r="F61" i="1"/>
  <c r="H61" i="1" s="1"/>
  <c r="F60" i="1"/>
  <c r="H60" i="1" s="1"/>
  <c r="F59" i="1"/>
  <c r="H59" i="1"/>
  <c r="F58" i="1"/>
  <c r="H58" i="1" s="1"/>
  <c r="F57" i="1"/>
  <c r="H57" i="1" s="1"/>
  <c r="F56" i="1"/>
  <c r="H56" i="1" s="1"/>
  <c r="F55" i="1"/>
  <c r="H55" i="1"/>
  <c r="F54" i="1"/>
  <c r="H54" i="1" s="1"/>
  <c r="F53" i="1"/>
  <c r="H53" i="1" s="1"/>
  <c r="F52" i="1"/>
  <c r="H52" i="1" s="1"/>
  <c r="F51" i="1"/>
  <c r="H51" i="1"/>
  <c r="F50" i="1"/>
  <c r="H50" i="1" s="1"/>
  <c r="F49" i="1"/>
  <c r="H49" i="1" s="1"/>
  <c r="F48" i="1"/>
  <c r="H48" i="1" s="1"/>
  <c r="F47" i="1"/>
  <c r="H47" i="1"/>
  <c r="F46" i="1"/>
  <c r="H46" i="1" s="1"/>
  <c r="F45" i="1"/>
  <c r="H45" i="1" s="1"/>
  <c r="F44" i="1"/>
  <c r="H44" i="1" s="1"/>
  <c r="F43" i="1"/>
  <c r="H43" i="1"/>
  <c r="F42" i="1"/>
  <c r="H42" i="1" s="1"/>
  <c r="F41" i="1"/>
  <c r="H41" i="1" s="1"/>
  <c r="F40" i="1"/>
  <c r="H40" i="1" s="1"/>
  <c r="F39" i="1"/>
  <c r="H39" i="1" s="1"/>
  <c r="F38" i="1"/>
  <c r="H38" i="1" s="1"/>
  <c r="F37" i="1"/>
  <c r="H37" i="1" s="1"/>
  <c r="F36" i="1"/>
  <c r="H36" i="1" s="1"/>
  <c r="F35" i="1"/>
  <c r="H35" i="1"/>
  <c r="F34" i="1"/>
  <c r="H34" i="1"/>
  <c r="F33" i="1"/>
  <c r="H33" i="1"/>
  <c r="F32" i="1"/>
  <c r="H32" i="1" s="1"/>
  <c r="F31" i="1"/>
  <c r="H31" i="1" s="1"/>
  <c r="F30" i="1"/>
  <c r="H30" i="1" s="1"/>
  <c r="F29" i="1"/>
  <c r="H29" i="1" s="1"/>
  <c r="F28" i="1"/>
  <c r="H28" i="1" s="1"/>
  <c r="F27" i="1"/>
  <c r="H27" i="1" s="1"/>
  <c r="F26" i="1"/>
  <c r="H26" i="1"/>
  <c r="F25" i="1"/>
  <c r="H25" i="1" s="1"/>
  <c r="F24" i="1"/>
  <c r="H24" i="1"/>
  <c r="F23" i="1"/>
  <c r="H23" i="1" s="1"/>
  <c r="F22" i="1"/>
  <c r="H22" i="1"/>
  <c r="F21" i="1"/>
  <c r="H21" i="1" s="1"/>
  <c r="F20" i="1"/>
  <c r="H20" i="1"/>
  <c r="F19" i="1"/>
  <c r="H19" i="1" s="1"/>
  <c r="F18" i="1"/>
  <c r="H18" i="1"/>
  <c r="F17" i="1"/>
  <c r="H17" i="1" s="1"/>
  <c r="F16" i="1"/>
  <c r="H16" i="1"/>
  <c r="F15" i="1"/>
  <c r="H15" i="1" s="1"/>
  <c r="F14" i="1"/>
  <c r="H14" i="1"/>
  <c r="F13" i="1"/>
  <c r="H13" i="1" s="1"/>
  <c r="F12" i="1"/>
  <c r="H12" i="1"/>
  <c r="F11" i="1"/>
  <c r="H11" i="1" s="1"/>
  <c r="F10" i="1"/>
  <c r="H10" i="1"/>
  <c r="F9" i="1"/>
  <c r="H9" i="1"/>
  <c r="F7" i="1"/>
  <c r="H7" i="1" s="1"/>
  <c r="F8" i="1"/>
  <c r="H8" i="1" s="1"/>
  <c r="K6" i="1" l="1"/>
  <c r="M6" i="1" s="1"/>
  <c r="N6" i="1" s="1"/>
</calcChain>
</file>

<file path=xl/sharedStrings.xml><?xml version="1.0" encoding="utf-8"?>
<sst xmlns="http://schemas.openxmlformats.org/spreadsheetml/2006/main" count="153" uniqueCount="105">
  <si>
    <t>PONTIFÍCIA UNIVERSIDADE CATÓLICA DE GOIÁS</t>
  </si>
  <si>
    <r>
      <t xml:space="preserve">Programa de Pós-Graduação </t>
    </r>
    <r>
      <rPr>
        <b/>
        <i/>
        <sz val="10"/>
        <color indexed="8"/>
        <rFont val="Arial"/>
        <family val="2"/>
      </rPr>
      <t>Stricto Sensu</t>
    </r>
    <r>
      <rPr>
        <b/>
        <sz val="10"/>
        <color indexed="8"/>
        <rFont val="Arial"/>
        <family val="2"/>
      </rPr>
      <t xml:space="preserve"> em Psicologia</t>
    </r>
  </si>
  <si>
    <t>Processo de Seleção de Bolsistas (M/D):</t>
  </si>
  <si>
    <t>BOLSAS DE MESTRADO E DOUTORADO</t>
  </si>
  <si>
    <t>W</t>
  </si>
  <si>
    <t>IT</t>
  </si>
  <si>
    <t>PI</t>
  </si>
  <si>
    <t>PC</t>
  </si>
  <si>
    <t>PV</t>
  </si>
  <si>
    <t>Artigo em periódico A1 Qualis CAPES Psicologia</t>
  </si>
  <si>
    <t>Artigo em periódico A2 Qualis CAPES Psicologia</t>
  </si>
  <si>
    <t>Artigo em periódico B1 Qualis CAPES Psicologia</t>
  </si>
  <si>
    <t>Artigo em periódico B2 Qualis CAPES Psicologia</t>
  </si>
  <si>
    <t>Artigo em periódico B3 Qualis CAPES Psicologia</t>
  </si>
  <si>
    <t>Artigo em periódico B4 Qualis CAPES Psicologia</t>
  </si>
  <si>
    <r>
      <t xml:space="preserve">Artigo publicado em veículo de comunicação de massa (jornal, revista, informativo, etc.) ou em </t>
    </r>
    <r>
      <rPr>
        <i/>
        <sz val="8"/>
        <color indexed="8"/>
        <rFont val="Arial"/>
        <family val="2"/>
      </rPr>
      <t>site</t>
    </r>
    <r>
      <rPr>
        <sz val="8"/>
        <color indexed="8"/>
        <rFont val="Arial"/>
        <family val="2"/>
      </rPr>
      <t xml:space="preserve"> da internet NÃO ADMINISTRADO por associação científica especializada (sem </t>
    </r>
    <r>
      <rPr>
        <i/>
        <sz val="8"/>
        <color indexed="8"/>
        <rFont val="Arial"/>
        <family val="2"/>
      </rPr>
      <t>status</t>
    </r>
    <r>
      <rPr>
        <sz val="8"/>
        <color indexed="8"/>
        <rFont val="Arial"/>
        <family val="2"/>
      </rPr>
      <t xml:space="preserve"> de periódico digital)</t>
    </r>
  </si>
  <si>
    <r>
      <t xml:space="preserve">Artigo publicado em </t>
    </r>
    <r>
      <rPr>
        <i/>
        <sz val="8"/>
        <color indexed="8"/>
        <rFont val="Arial"/>
        <family val="2"/>
      </rPr>
      <t>site</t>
    </r>
    <r>
      <rPr>
        <sz val="8"/>
        <color indexed="8"/>
        <rFont val="Arial"/>
        <family val="2"/>
      </rPr>
      <t xml:space="preserve"> da internet ADMINISTRADO por associação científica especializada (sem </t>
    </r>
    <r>
      <rPr>
        <i/>
        <sz val="8"/>
        <color indexed="8"/>
        <rFont val="Arial"/>
        <family val="2"/>
      </rPr>
      <t>status</t>
    </r>
    <r>
      <rPr>
        <sz val="8"/>
        <color indexed="8"/>
        <rFont val="Arial"/>
        <family val="2"/>
      </rPr>
      <t xml:space="preserve"> de periódico digital)</t>
    </r>
  </si>
  <si>
    <r>
      <t xml:space="preserve">Artigo publicado em periódico (inclusive digital) não classificado no Qualis CAPES (ou com código SR na listagem), mas que TENHA RELAÇÃO com associação científica, profissional ou com instituição de ensino com pós-graduação </t>
    </r>
    <r>
      <rPr>
        <i/>
        <sz val="8"/>
        <color indexed="8"/>
        <rFont val="Arial"/>
        <family val="2"/>
      </rPr>
      <t>stricto sensu</t>
    </r>
  </si>
  <si>
    <t>Capítulo de livro NA ÁREA de Psicologia (inclusive digital)</t>
  </si>
  <si>
    <t>Capítulo de livro EM OUTRA ÁREA que não a Psicologia (inclusive digital)</t>
  </si>
  <si>
    <t>Livro organizado NA ÁREA de Psicologia (inclusive digital)</t>
  </si>
  <si>
    <t>Livro organizado EM OUTRA ÁREA que não a Psicologia (inclusive digital)</t>
  </si>
  <si>
    <t>Livro texto integral NA ÁREA de Psicologia (como autor ou co-autor, inclusive digital) (últimos 5 anos)</t>
  </si>
  <si>
    <t>Livro texto integral EM OUTRA ÁREA que não a Psicologia (como autor ou co-autor, inclusive digital)</t>
  </si>
  <si>
    <t>Trabalho completo (mínimo de 6 páginas) publicado em anais (inclusive digital) de evento científico INTERNACIONAL</t>
  </si>
  <si>
    <t>Trabalho completo (mínimo de 6 páginas) publicado em anais (inclusive digital) de evento científico NACIONAL/REGIONAL</t>
  </si>
  <si>
    <t>Trabalho completo (mínimo de 6 páginas) publicado em anais (inclusive digital) de evento científico LOCAL</t>
  </si>
  <si>
    <t>Resumo publicado em anais (inclusive digital) de evento científico INTERNACIONAL</t>
  </si>
  <si>
    <t>Resumo publicado em anais (inclusive digital) de evento científico NACIONAL/REGIONAL</t>
  </si>
  <si>
    <t>Resumo publicado em anais (inclusive digital) de evento científico LOCAL</t>
  </si>
  <si>
    <t>Comunicação oral (palestra, mesa redonda, simpósio ou sessão coordenada) em evento científico INTERNACIONAL</t>
  </si>
  <si>
    <t>Comunicação oral (painel) em evento científico INTERNACIONAL</t>
  </si>
  <si>
    <t>Comunicação oral (palestra, mesa redonda, simpósio ou sessão coordenada) em evento científico NACIONAL/REGIONAL</t>
  </si>
  <si>
    <t>Comunicação oral (painel) em evento científico NACIONAL/REGIONAL</t>
  </si>
  <si>
    <t>Comunicação oral (palestra, mesa redonda, simpósio ou sessão coordenada) em evento científico LOCAL</t>
  </si>
  <si>
    <t>Comunicação oral (painel) em evento científico LOCAL</t>
  </si>
  <si>
    <t xml:space="preserve">Participação em evento científico INTERNACIONAL (congresso, encontro, reunião, colóquio, etc.) SEM apresentação de trabalho.  (Os eventos terão as horas somadas e, a cada 16 horas, contarão uma [1] participação. No somatório serão incluídos eventos com quantidade menor de horas [tais como palestras, workshops, rodas de conversa, mesas redondas isoladas, simpósios isolados, etc.,). Eventos com comprovantes sem indicação de carga horária não devem serão considerados.) </t>
  </si>
  <si>
    <t xml:space="preserve">Participação em evento científico NACIONAL/REGIONAL (congresso, encontro, reunião, colóquio, etc.) SEM apresentação de trabalho.  (Os eventos terão as horas somadas e, a cada 16 horas, contarão uma [1] participação. No somatório serão incluídos eventos com quantidade menor de horas [tais como palestras, workshops, rodas de conversa, mesas redondas isoladas, simpósios isolados, etc.,). Eventos com comprovantes sem indicação de carga horária não devem serão considerados.) </t>
  </si>
  <si>
    <t xml:space="preserve">Participação em evento científico LOCAL (congresso, encontro, reunião, colóquio, etc.) SEM apresentação de trabalho.  (Os eventos terão as horas somadas e, a cada 16 horas, contarão uma [1] participação. No somatório serão incluídos eventos com quantidade menor de horas [tais como palestras, workshops, rodas de conversa, mesas redondas isoladas, simpósios isolados, etc.,). Eventos com comprovantes sem indicação de carga horária não devem serão considerados.) </t>
  </si>
  <si>
    <t>Participação como discente em curso de aperfeiçoamento NA ÁREA DE PSICOLOGIA (duração mínima de 20 horas)</t>
  </si>
  <si>
    <t>Participação como discente em curso de aperfeiçoamento FORA DA ÁREA DE PSICOLOGIA (duração mínima de 20 horas)</t>
  </si>
  <si>
    <t>Participação como discente em curso de extensão NA ÁREA DE PSICOLOGIA (duração mínima de 40 horas)</t>
  </si>
  <si>
    <t>Participação como discente em curso de extensão FORA DA ÁREA DE PSICOLOGIA (duração mínima de 40 horas)</t>
  </si>
  <si>
    <t>Participação como docente em curso de aperfeiçoamento NA ÁREA DE PSICOLOGIA (duração mínima de 4 horas por participação)</t>
  </si>
  <si>
    <t>Participação como docente de curso de aperfeiçoamento FORA DA ÁREA DE PSICOLOGIA (duração mínima de 4 horas por participação)</t>
  </si>
  <si>
    <t>Participação como docente em curso de extensão NA ÁREA DE PSICOLOGIA (duração mínima de 8 horas por participação)</t>
  </si>
  <si>
    <t>Participação como docente em curso de extensão FORA DA ÁREA DE PSICOLOGIA (duração mínima de 8 horas por participação)</t>
  </si>
  <si>
    <t>Coordenação de curso de aperfeiçoamento NA ÁREA DE PSICOLOGIA (curso com duração mínima de 20 horas)</t>
  </si>
  <si>
    <t>Coordenação de curso de aperfeiçoamento FORA DA ÁREA DE PSICOLOGIA (curso com duração mínima de 20 horas)</t>
  </si>
  <si>
    <t>Coordenação de curso de extensão NA ÁREA DE PSICOLOGIA (curso com duração mínima de 40 horas)</t>
  </si>
  <si>
    <t>Coordenação de curso de extensão FORA DA ÁREA DE PSICOLOGIA (curso com duração mínima de 40 horas)</t>
  </si>
  <si>
    <t>Coordenação de curso de especialização NA ÁREA DE PSICOLOGIA (curso com duração mínima de 360 horas)</t>
  </si>
  <si>
    <t>Coordenação de curso de especialização FORA DA ÁREA DE PSICOLOGIA (curso com duração mínima de 360 horas)</t>
  </si>
  <si>
    <t>Monitoria quando graduando (indicar quantidade de semestres)</t>
  </si>
  <si>
    <t>Monitoria quando mestrando (indicar quantidade de semestres)</t>
  </si>
  <si>
    <t>Monitoria quando doutorando (indicar quantidade de semestres)</t>
  </si>
  <si>
    <t>Atuação como aluno de iniciação científica na graduação (indicar quantidade de semestres)</t>
  </si>
  <si>
    <t>Cursos de especialização concluídos NA ÁREA DE PSICOLOGIA (duração mínima de 360 horas)</t>
  </si>
  <si>
    <t>Cursos de especialização concluídos FORA DA ÁREA DE PSICOLOGIA (duração mínima de 360 horas)</t>
  </si>
  <si>
    <t>Cursos de graduação concluídos</t>
  </si>
  <si>
    <t>Cursos de mestrado concluídos</t>
  </si>
  <si>
    <t>Cursos de doutorado concluídos</t>
  </si>
  <si>
    <t>Cursos de formação geral (línguas)</t>
  </si>
  <si>
    <t>Cursos de formação geral (informática)</t>
  </si>
  <si>
    <t>Cursos de formação geral (artes)</t>
  </si>
  <si>
    <t>Participação em banca de trabalho de conclusão de curso (Graduação)</t>
  </si>
  <si>
    <t>Participação em banca de trabalho de conclusão de curso (Especialização)</t>
  </si>
  <si>
    <t>Participação em banca de dissertação de mestrado</t>
  </si>
  <si>
    <t>Participação em banca de tese de doutorado</t>
  </si>
  <si>
    <r>
      <t>Orientação de trabalho de conclusão de curso de graduação. (</t>
    </r>
    <r>
      <rPr>
        <sz val="8"/>
        <color indexed="8"/>
        <rFont val="Arial"/>
        <family val="2"/>
      </rPr>
      <t>Indicar a quantidade de orientações concluídas na categoria)</t>
    </r>
  </si>
  <si>
    <t>Orientação de monografia de especialização. (Indicar a quantidade de orientações concluídas na categoria)</t>
  </si>
  <si>
    <t>Orientação de dissertação de mestrado. (Indicar a quantidade de orientações concluídas na categoria)</t>
  </si>
  <si>
    <t>Orientação de tese de doutorado. (Indicar a quantidade de orientações concluídas na categoria)</t>
  </si>
  <si>
    <t>Artigo em periódico A3 Qualis CAPES Psicologia</t>
  </si>
  <si>
    <t>Artigo em periódico A4 Qualis CAPES Psicologia</t>
  </si>
  <si>
    <r>
      <t xml:space="preserve">Artigo publicado em periódico (inclusive digital) não classificado no Qualis CAPES ou com classificação C, que NÃO TENHA RELAÇÃO com associação científica, profissional ou com instituição de ensino com pós-graduação </t>
    </r>
    <r>
      <rPr>
        <i/>
        <sz val="8"/>
        <color indexed="8"/>
        <rFont val="Arial"/>
        <family val="2"/>
      </rPr>
      <t>stricto sensu</t>
    </r>
  </si>
  <si>
    <t>Máximo contabilizado</t>
  </si>
  <si>
    <t>8 cursos</t>
  </si>
  <si>
    <t>1 após 1a. Graduação</t>
  </si>
  <si>
    <t>1 após 1o. Mestrado</t>
  </si>
  <si>
    <t>1 após 1o. Doutorado</t>
  </si>
  <si>
    <t>sem limite</t>
  </si>
  <si>
    <t>160 h</t>
  </si>
  <si>
    <t>6 cursos</t>
  </si>
  <si>
    <t>4 cursos</t>
  </si>
  <si>
    <t>6 semestres</t>
  </si>
  <si>
    <t>2 semestres</t>
  </si>
  <si>
    <t>4 semestres</t>
  </si>
  <si>
    <t>2 cursos</t>
  </si>
  <si>
    <t>CHAMADA PSSP 01/2025 - PROSUC/CAPES</t>
  </si>
  <si>
    <r>
      <t xml:space="preserve">INDICADORES DE PRODUÇÃO ACADÊMICO-CIENTÍFICA - </t>
    </r>
    <r>
      <rPr>
        <b/>
        <u/>
        <sz val="9"/>
        <color rgb="FFFF0000"/>
        <rFont val="Arial"/>
        <family val="2"/>
      </rPr>
      <t>São considerados os últimos 5 anos (2020 até a data limite de envio)</t>
    </r>
  </si>
  <si>
    <t>Pontos</t>
  </si>
  <si>
    <t>Total</t>
  </si>
  <si>
    <t>Produção indicada pelo discente</t>
  </si>
  <si>
    <t>Produção a ser conferida pela comissão</t>
  </si>
  <si>
    <t>Produção Científica = 70% - itens 1 a 33 do arquivo TIPAC</t>
  </si>
  <si>
    <t>Formação Acadêmica = 20% - itens 34 a 37 e 48 a 59 da TIPAC</t>
  </si>
  <si>
    <t>Atuação Profissional = 10% - itens 38 a 47 e itens 60 a 67 da TIPAC</t>
  </si>
  <si>
    <t>CÁLCULO PRELIMINAR:</t>
  </si>
  <si>
    <t>Gparc</t>
  </si>
  <si>
    <t>GparcW</t>
  </si>
  <si>
    <t>N_TIPACp</t>
  </si>
  <si>
    <t>Produção científica =</t>
  </si>
  <si>
    <t>Formação acadêmica =</t>
  </si>
  <si>
    <t>Atuação profissional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</si>
</sst>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i/>
      <sz val="10"/>
      <color indexed="8"/>
      <name val="Arial"/>
      <family val="2"/>
    </font>
    <font>
      <b/>
      <sz val="10"/>
      <color indexed="8"/>
      <name val="Arial"/>
      <family val="2"/>
    </font>
    <font>
      <b/>
      <sz val="9"/>
      <name val="Arial"/>
      <family val="2"/>
    </font>
    <font>
      <sz val="9"/>
      <name val="Arial"/>
      <family val="2"/>
    </font>
    <font>
      <i/>
      <sz val="8"/>
      <color indexed="8"/>
      <name val="Arial"/>
      <family val="2"/>
    </font>
    <font>
      <sz val="8"/>
      <color indexed="8"/>
      <name val="Arial"/>
      <family val="2"/>
    </font>
    <font>
      <sz val="11"/>
      <name val="Arial"/>
      <family val="2"/>
    </font>
    <font>
      <sz val="8"/>
      <name val="Calibri"/>
      <family val="2"/>
    </font>
    <font>
      <b/>
      <sz val="11"/>
      <color theme="0"/>
      <name val="Calibri"/>
      <family val="2"/>
      <scheme val="minor"/>
    </font>
    <font>
      <sz val="11"/>
      <color theme="1"/>
      <name val="Arial"/>
      <family val="2"/>
    </font>
    <font>
      <b/>
      <sz val="10"/>
      <color theme="1"/>
      <name val="Arial"/>
      <family val="2"/>
    </font>
    <font>
      <b/>
      <sz val="9"/>
      <color theme="1"/>
      <name val="Arial"/>
      <family val="2"/>
    </font>
    <font>
      <sz val="8"/>
      <color theme="1"/>
      <name val="Arial"/>
      <family val="2"/>
    </font>
    <font>
      <sz val="9"/>
      <color theme="1"/>
      <name val="Arial"/>
      <family val="2"/>
    </font>
    <font>
      <b/>
      <sz val="8"/>
      <color theme="1"/>
      <name val="Arial"/>
      <family val="2"/>
    </font>
    <font>
      <sz val="8"/>
      <color rgb="FF222222"/>
      <name val="Arial"/>
      <family val="2"/>
    </font>
    <font>
      <b/>
      <u/>
      <sz val="9"/>
      <color rgb="FFFF0000"/>
      <name val="Arial"/>
      <family val="2"/>
    </font>
    <font>
      <b/>
      <sz val="11"/>
      <color theme="1"/>
      <name val="Arial"/>
      <family val="2"/>
    </font>
    <font>
      <sz val="10"/>
      <color theme="1"/>
      <name val="Arial"/>
      <family val="2"/>
    </font>
    <font>
      <b/>
      <sz val="11"/>
      <color theme="0"/>
      <name val="Arial"/>
      <family val="2"/>
    </font>
    <font>
      <sz val="11"/>
      <color theme="1" tint="0.499984740745262"/>
      <name val="Arial"/>
      <family val="2"/>
    </font>
    <font>
      <sz val="11"/>
      <color theme="1" tint="0.499984740745262"/>
      <name val="Calibri"/>
      <family val="2"/>
      <scheme val="minor"/>
    </font>
    <font>
      <sz val="11"/>
      <color theme="0" tint="-0.249977111117893"/>
      <name val="Arial"/>
      <family val="2"/>
    </font>
    <font>
      <b/>
      <sz val="20"/>
      <color rgb="FFC00000"/>
      <name val="Arial"/>
      <family val="2"/>
    </font>
    <font>
      <sz val="20"/>
      <color rgb="FFC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s>
  <cellStyleXfs count="1">
    <xf numFmtId="0" fontId="0" fillId="0" borderId="0"/>
  </cellStyleXfs>
  <cellXfs count="51">
    <xf numFmtId="0" fontId="0" fillId="0" borderId="0" xfId="0"/>
    <xf numFmtId="0" fontId="10" fillId="0" borderId="0" xfId="0" applyFont="1" applyProtection="1"/>
    <xf numFmtId="0" fontId="11" fillId="0" borderId="0" xfId="0" applyFont="1" applyAlignment="1" applyProtection="1">
      <alignment horizontal="center" vertical="center"/>
    </xf>
    <xf numFmtId="0" fontId="12" fillId="0" borderId="1" xfId="0" applyFont="1" applyBorder="1" applyAlignment="1" applyProtection="1">
      <alignment horizontal="center" vertical="center"/>
    </xf>
    <xf numFmtId="0" fontId="3" fillId="2" borderId="1"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0" borderId="1" xfId="0" applyFont="1" applyFill="1" applyBorder="1" applyAlignment="1" applyProtection="1">
      <alignment vertical="center" wrapText="1"/>
    </xf>
    <xf numFmtId="0" fontId="13" fillId="0" borderId="1" xfId="0" applyFont="1" applyFill="1" applyBorder="1" applyAlignment="1" applyProtection="1">
      <alignment horizontal="left" vertical="center" wrapText="1"/>
    </xf>
    <xf numFmtId="0" fontId="4" fillId="2"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xf>
    <xf numFmtId="2" fontId="14" fillId="0" borderId="1" xfId="0" applyNumberFormat="1" applyFont="1" applyFill="1" applyBorder="1" applyAlignment="1" applyProtection="1">
      <alignment horizontal="center" vertical="center"/>
    </xf>
    <xf numFmtId="0" fontId="10" fillId="0" borderId="0" xfId="0" applyFont="1" applyAlignment="1" applyProtection="1">
      <alignment horizontal="left" vertical="center"/>
    </xf>
    <xf numFmtId="0" fontId="15" fillId="0" borderId="0" xfId="0" applyFont="1" applyFill="1" applyBorder="1" applyAlignment="1" applyProtection="1">
      <alignment horizontal="right" vertical="center" wrapText="1" indent="1"/>
    </xf>
    <xf numFmtId="0" fontId="13" fillId="0" borderId="0" xfId="0" applyFont="1" applyFill="1" applyBorder="1" applyAlignment="1" applyProtection="1">
      <alignment horizontal="left" vertical="center" wrapText="1"/>
    </xf>
    <xf numFmtId="0" fontId="10" fillId="0" borderId="0" xfId="0" applyFont="1" applyFill="1" applyAlignment="1" applyProtection="1">
      <alignment horizontal="left" vertical="center"/>
    </xf>
    <xf numFmtId="0" fontId="13" fillId="0" borderId="0" xfId="0" applyFont="1" applyAlignment="1" applyProtection="1">
      <alignment horizontal="left" vertical="center"/>
    </xf>
    <xf numFmtId="0" fontId="16" fillId="0" borderId="0" xfId="0" applyFont="1" applyAlignment="1" applyProtection="1">
      <alignment vertical="center" wrapText="1"/>
    </xf>
    <xf numFmtId="0" fontId="14" fillId="0" borderId="0" xfId="0" applyFont="1" applyFill="1" applyBorder="1" applyAlignment="1" applyProtection="1">
      <alignment horizontal="center" vertical="center"/>
    </xf>
    <xf numFmtId="2" fontId="14" fillId="0" borderId="0" xfId="0" applyNumberFormat="1" applyFont="1" applyFill="1" applyBorder="1" applyAlignment="1" applyProtection="1">
      <alignment horizontal="center" vertical="center"/>
    </xf>
    <xf numFmtId="0" fontId="10" fillId="0" borderId="0" xfId="0" applyFont="1" applyAlignment="1" applyProtection="1">
      <alignment horizontal="right" vertical="center"/>
    </xf>
    <xf numFmtId="0" fontId="7" fillId="0" borderId="0" xfId="0" applyFont="1" applyAlignment="1" applyProtection="1">
      <alignment horizontal="center"/>
    </xf>
    <xf numFmtId="0" fontId="10" fillId="0" borderId="0" xfId="0" applyFont="1" applyAlignment="1" applyProtection="1">
      <alignment horizontal="center"/>
    </xf>
    <xf numFmtId="0" fontId="10" fillId="0" borderId="0" xfId="0" applyFont="1" applyAlignment="1" applyProtection="1">
      <alignment horizontal="center" vertical="center"/>
    </xf>
    <xf numFmtId="0" fontId="11" fillId="0" borderId="1"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1" xfId="0" applyFont="1" applyFill="1" applyBorder="1" applyAlignment="1" applyProtection="1">
      <alignment horizontal="center" vertical="center"/>
    </xf>
    <xf numFmtId="2" fontId="14" fillId="0" borderId="3" xfId="0" applyNumberFormat="1" applyFont="1" applyFill="1" applyBorder="1" applyAlignment="1" applyProtection="1">
      <alignment horizontal="center" vertical="center"/>
    </xf>
    <xf numFmtId="0" fontId="10" fillId="0" borderId="0" xfId="0" applyFont="1" applyBorder="1" applyProtection="1"/>
    <xf numFmtId="0" fontId="4" fillId="0" borderId="3"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7" fillId="0" borderId="0" xfId="0" applyFont="1" applyBorder="1" applyAlignment="1" applyProtection="1">
      <alignment horizontal="center"/>
    </xf>
    <xf numFmtId="0" fontId="10" fillId="0" borderId="0" xfId="0" applyFont="1" applyBorder="1" applyAlignment="1" applyProtection="1">
      <alignment horizontal="center"/>
    </xf>
    <xf numFmtId="0" fontId="11" fillId="0" borderId="0" xfId="0" applyFont="1" applyAlignment="1" applyProtection="1">
      <alignment horizontal="center" vertical="center"/>
    </xf>
    <xf numFmtId="0" fontId="11" fillId="0" borderId="2" xfId="0" applyFont="1" applyBorder="1" applyAlignment="1" applyProtection="1">
      <alignment horizontal="center" vertical="center"/>
    </xf>
    <xf numFmtId="0" fontId="11" fillId="0" borderId="1" xfId="0" applyFont="1" applyBorder="1" applyAlignment="1" applyProtection="1">
      <alignment horizontal="center" vertical="center"/>
    </xf>
    <xf numFmtId="0" fontId="18" fillId="0" borderId="0" xfId="0" applyFont="1" applyAlignment="1" applyProtection="1">
      <alignment horizontal="right" vertical="center"/>
    </xf>
    <xf numFmtId="0" fontId="19" fillId="0" borderId="0" xfId="0" applyFont="1" applyAlignment="1">
      <alignment horizontal="justify" vertical="center"/>
    </xf>
    <xf numFmtId="0" fontId="20" fillId="5" borderId="0" xfId="0" applyFont="1" applyFill="1" applyAlignment="1">
      <alignment vertical="center"/>
    </xf>
    <xf numFmtId="0" fontId="9" fillId="5" borderId="0" xfId="0" applyFont="1" applyFill="1" applyAlignment="1">
      <alignment vertical="center"/>
    </xf>
    <xf numFmtId="0" fontId="10" fillId="0" borderId="0" xfId="0" applyFont="1" applyAlignment="1">
      <alignment horizontal="right"/>
    </xf>
    <xf numFmtId="0" fontId="21" fillId="0" borderId="2" xfId="0" applyFont="1" applyBorder="1" applyAlignment="1">
      <alignment horizontal="center" vertical="center"/>
    </xf>
    <xf numFmtId="0" fontId="21" fillId="0" borderId="2" xfId="0" applyFont="1" applyBorder="1" applyAlignment="1">
      <alignment horizontal="center"/>
    </xf>
    <xf numFmtId="0" fontId="22" fillId="0" borderId="2" xfId="0" applyFont="1" applyBorder="1" applyAlignment="1">
      <alignment horizontal="center"/>
    </xf>
    <xf numFmtId="2" fontId="23" fillId="0" borderId="1" xfId="0" applyNumberFormat="1" applyFont="1" applyBorder="1" applyAlignment="1">
      <alignment horizontal="right" vertical="center"/>
    </xf>
    <xf numFmtId="0" fontId="23" fillId="0" borderId="1" xfId="0" applyFont="1" applyBorder="1" applyAlignment="1">
      <alignment horizontal="right" vertical="center"/>
    </xf>
    <xf numFmtId="2" fontId="24" fillId="0" borderId="1" xfId="0" applyNumberFormat="1" applyFont="1" applyBorder="1" applyAlignment="1">
      <alignment horizontal="center" vertical="center"/>
    </xf>
    <xf numFmtId="0" fontId="25" fillId="0" borderId="1" xfId="0" applyFont="1" applyBorder="1" applyAlignment="1">
      <alignment vertical="center"/>
    </xf>
    <xf numFmtId="0" fontId="21" fillId="0" borderId="4" xfId="0" applyFont="1" applyBorder="1" applyAlignment="1">
      <alignment horizontal="right" vertical="center"/>
    </xf>
    <xf numFmtId="2" fontId="21" fillId="0" borderId="4" xfId="0" applyNumberFormat="1" applyFon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0"/>
  <sheetViews>
    <sheetView tabSelected="1" topLeftCell="C1" zoomScale="109" zoomScaleNormal="100" workbookViewId="0">
      <selection activeCell="E45" sqref="E45"/>
    </sheetView>
  </sheetViews>
  <sheetFormatPr baseColWidth="10" defaultColWidth="11.5" defaultRowHeight="14" x14ac:dyDescent="0.15"/>
  <cols>
    <col min="1" max="1" width="0.83203125" style="1" customWidth="1"/>
    <col min="2" max="2" width="2.6640625" style="21" customWidth="1"/>
    <col min="3" max="3" width="97.6640625" style="1" customWidth="1"/>
    <col min="4" max="4" width="3.6640625" style="22" customWidth="1"/>
    <col min="5" max="5" width="3.6640625" style="23" customWidth="1"/>
    <col min="6" max="6" width="6.83203125" style="23" customWidth="1"/>
    <col min="7" max="8" width="6.83203125" style="1" customWidth="1"/>
    <col min="9" max="9" width="19.33203125" style="23" customWidth="1"/>
    <col min="10" max="10" width="20.1640625" style="1" customWidth="1"/>
    <col min="11" max="16384" width="11.5" style="1"/>
  </cols>
  <sheetData>
    <row r="1" spans="2:15" ht="15" customHeight="1" x14ac:dyDescent="0.15">
      <c r="B1" s="34" t="s">
        <v>0</v>
      </c>
      <c r="C1" s="34"/>
      <c r="D1" s="34"/>
      <c r="E1" s="34"/>
      <c r="F1" s="34"/>
      <c r="G1" s="34"/>
      <c r="H1" s="34"/>
      <c r="I1" s="34"/>
    </row>
    <row r="2" spans="2:15" x14ac:dyDescent="0.15">
      <c r="B2" s="34" t="s">
        <v>1</v>
      </c>
      <c r="C2" s="34"/>
      <c r="D2" s="34"/>
      <c r="E2" s="34"/>
      <c r="F2" s="34"/>
      <c r="G2" s="34"/>
      <c r="H2" s="34"/>
      <c r="I2" s="34"/>
    </row>
    <row r="3" spans="2:15" ht="15" customHeight="1" x14ac:dyDescent="0.15">
      <c r="B3" s="35" t="s">
        <v>2</v>
      </c>
      <c r="C3" s="35"/>
      <c r="D3" s="35"/>
      <c r="E3" s="35"/>
      <c r="F3" s="35"/>
      <c r="G3" s="35"/>
      <c r="H3" s="35"/>
      <c r="I3" s="35"/>
    </row>
    <row r="4" spans="2:15" ht="15" customHeight="1" x14ac:dyDescent="0.15">
      <c r="B4" s="36" t="s">
        <v>89</v>
      </c>
      <c r="C4" s="36"/>
      <c r="D4" s="36"/>
      <c r="E4" s="36"/>
      <c r="F4" s="36"/>
      <c r="G4" s="36"/>
      <c r="H4" s="36"/>
      <c r="I4" s="36"/>
      <c r="J4" s="39" t="s">
        <v>98</v>
      </c>
      <c r="K4" s="40"/>
      <c r="L4" s="40"/>
      <c r="M4" s="40"/>
      <c r="N4" s="40"/>
      <c r="O4" s="40"/>
    </row>
    <row r="5" spans="2:15" ht="15" customHeight="1" x14ac:dyDescent="0.2">
      <c r="B5" s="36" t="s">
        <v>3</v>
      </c>
      <c r="C5" s="36"/>
      <c r="D5" s="36"/>
      <c r="E5" s="36"/>
      <c r="F5" s="36"/>
      <c r="G5" s="36"/>
      <c r="H5" s="36"/>
      <c r="I5" s="36"/>
      <c r="J5" s="41"/>
      <c r="K5" s="42" t="s">
        <v>99</v>
      </c>
      <c r="L5" s="42" t="s">
        <v>4</v>
      </c>
      <c r="M5" s="42" t="s">
        <v>100</v>
      </c>
      <c r="N5" s="43" t="s">
        <v>101</v>
      </c>
      <c r="O5" s="44"/>
    </row>
    <row r="6" spans="2:15" s="2" customFormat="1" x14ac:dyDescent="0.2">
      <c r="B6" s="3" t="s">
        <v>5</v>
      </c>
      <c r="C6" s="3" t="s">
        <v>90</v>
      </c>
      <c r="D6" s="4" t="s">
        <v>6</v>
      </c>
      <c r="E6" s="5" t="s">
        <v>7</v>
      </c>
      <c r="F6" s="6" t="s">
        <v>8</v>
      </c>
      <c r="G6" s="3" t="s">
        <v>91</v>
      </c>
      <c r="H6" s="3" t="s">
        <v>92</v>
      </c>
      <c r="I6" s="25" t="s">
        <v>76</v>
      </c>
      <c r="J6" s="49" t="s">
        <v>102</v>
      </c>
      <c r="K6" s="45">
        <f>SUM(H7:H39)</f>
        <v>0</v>
      </c>
      <c r="L6" s="46">
        <v>0.7</v>
      </c>
      <c r="M6" s="45">
        <f>(K6*L6)</f>
        <v>0</v>
      </c>
      <c r="N6" s="47">
        <f>SUM(M6,M7,M8)</f>
        <v>0</v>
      </c>
      <c r="O6" s="48"/>
    </row>
    <row r="7" spans="2:15" s="13" customFormat="1" x14ac:dyDescent="0.2">
      <c r="B7" s="7">
        <v>1</v>
      </c>
      <c r="C7" s="8" t="s">
        <v>9</v>
      </c>
      <c r="D7" s="9">
        <v>0</v>
      </c>
      <c r="E7" s="10">
        <v>0</v>
      </c>
      <c r="F7" s="11">
        <f>E7</f>
        <v>0</v>
      </c>
      <c r="G7" s="12">
        <v>2.5</v>
      </c>
      <c r="H7" s="12">
        <f t="shared" ref="H7:H37" si="0">(F7*G7)</f>
        <v>0</v>
      </c>
      <c r="I7" s="26" t="s">
        <v>81</v>
      </c>
      <c r="J7" s="49" t="s">
        <v>103</v>
      </c>
      <c r="K7" s="45">
        <f>SUM(H45:H48,H59:H70)</f>
        <v>0</v>
      </c>
      <c r="L7" s="46">
        <v>0.2</v>
      </c>
      <c r="M7" s="45">
        <f>(K7*L7)</f>
        <v>0</v>
      </c>
      <c r="N7" s="48"/>
      <c r="O7" s="48"/>
    </row>
    <row r="8" spans="2:15" s="13" customFormat="1" x14ac:dyDescent="0.2">
      <c r="B8" s="7">
        <v>2</v>
      </c>
      <c r="C8" s="8" t="s">
        <v>10</v>
      </c>
      <c r="D8" s="9">
        <v>0</v>
      </c>
      <c r="E8" s="10">
        <v>0</v>
      </c>
      <c r="F8" s="11">
        <f t="shared" ref="F8:F36" si="1">E8</f>
        <v>0</v>
      </c>
      <c r="G8" s="12">
        <v>1.7</v>
      </c>
      <c r="H8" s="12">
        <f t="shared" si="0"/>
        <v>0</v>
      </c>
      <c r="I8" s="26" t="s">
        <v>81</v>
      </c>
      <c r="J8" s="50" t="s">
        <v>104</v>
      </c>
      <c r="K8" s="45">
        <f>SUM(H49:H58,H71:H78)</f>
        <v>0</v>
      </c>
      <c r="L8" s="46">
        <v>0.1</v>
      </c>
      <c r="M8" s="45">
        <f>(K8*L8)</f>
        <v>0</v>
      </c>
      <c r="N8" s="48"/>
      <c r="O8" s="48"/>
    </row>
    <row r="9" spans="2:15" s="13" customFormat="1" x14ac:dyDescent="0.2">
      <c r="B9" s="7">
        <v>3</v>
      </c>
      <c r="C9" s="8" t="s">
        <v>73</v>
      </c>
      <c r="D9" s="9">
        <v>0</v>
      </c>
      <c r="E9" s="10">
        <v>0</v>
      </c>
      <c r="F9" s="11">
        <f t="shared" si="1"/>
        <v>0</v>
      </c>
      <c r="G9" s="12">
        <v>1.4</v>
      </c>
      <c r="H9" s="12">
        <f t="shared" si="0"/>
        <v>0</v>
      </c>
      <c r="I9" s="26" t="s">
        <v>81</v>
      </c>
    </row>
    <row r="10" spans="2:15" s="13" customFormat="1" ht="14" customHeight="1" x14ac:dyDescent="0.2">
      <c r="B10" s="7">
        <v>4</v>
      </c>
      <c r="C10" s="8" t="s">
        <v>74</v>
      </c>
      <c r="D10" s="9">
        <v>0</v>
      </c>
      <c r="E10" s="10">
        <v>0</v>
      </c>
      <c r="F10" s="11">
        <f t="shared" si="1"/>
        <v>0</v>
      </c>
      <c r="G10" s="12">
        <v>1.2</v>
      </c>
      <c r="H10" s="12">
        <f t="shared" si="0"/>
        <v>0</v>
      </c>
      <c r="I10" s="26" t="s">
        <v>81</v>
      </c>
    </row>
    <row r="11" spans="2:15" s="13" customFormat="1" ht="14" customHeight="1" x14ac:dyDescent="0.2">
      <c r="B11" s="7">
        <v>5</v>
      </c>
      <c r="C11" s="8" t="s">
        <v>11</v>
      </c>
      <c r="D11" s="9">
        <v>0</v>
      </c>
      <c r="E11" s="10">
        <v>0</v>
      </c>
      <c r="F11" s="11">
        <f t="shared" si="1"/>
        <v>0</v>
      </c>
      <c r="G11" s="12">
        <v>0.8</v>
      </c>
      <c r="H11" s="12">
        <f t="shared" si="0"/>
        <v>0</v>
      </c>
      <c r="I11" s="26" t="s">
        <v>81</v>
      </c>
    </row>
    <row r="12" spans="2:15" s="13" customFormat="1" ht="14" customHeight="1" x14ac:dyDescent="0.2">
      <c r="B12" s="7">
        <v>6</v>
      </c>
      <c r="C12" s="8" t="s">
        <v>12</v>
      </c>
      <c r="D12" s="9">
        <v>0</v>
      </c>
      <c r="E12" s="10">
        <v>0</v>
      </c>
      <c r="F12" s="11">
        <f t="shared" si="1"/>
        <v>0</v>
      </c>
      <c r="G12" s="12">
        <v>0.6</v>
      </c>
      <c r="H12" s="12">
        <f t="shared" si="0"/>
        <v>0</v>
      </c>
      <c r="I12" s="26" t="s">
        <v>81</v>
      </c>
    </row>
    <row r="13" spans="2:15" s="13" customFormat="1" x14ac:dyDescent="0.2">
      <c r="B13" s="7">
        <v>7</v>
      </c>
      <c r="C13" s="8" t="s">
        <v>13</v>
      </c>
      <c r="D13" s="9">
        <v>0</v>
      </c>
      <c r="E13" s="10">
        <v>0</v>
      </c>
      <c r="F13" s="11">
        <f t="shared" si="1"/>
        <v>0</v>
      </c>
      <c r="G13" s="12">
        <v>0.3</v>
      </c>
      <c r="H13" s="12">
        <f t="shared" si="0"/>
        <v>0</v>
      </c>
      <c r="I13" s="26" t="s">
        <v>81</v>
      </c>
    </row>
    <row r="14" spans="2:15" s="13" customFormat="1" x14ac:dyDescent="0.2">
      <c r="B14" s="7">
        <v>8</v>
      </c>
      <c r="C14" s="8" t="s">
        <v>14</v>
      </c>
      <c r="D14" s="9">
        <v>0</v>
      </c>
      <c r="E14" s="10">
        <v>0</v>
      </c>
      <c r="F14" s="11">
        <f t="shared" si="1"/>
        <v>0</v>
      </c>
      <c r="G14" s="12">
        <v>0.1</v>
      </c>
      <c r="H14" s="12">
        <f t="shared" si="0"/>
        <v>0</v>
      </c>
      <c r="I14" s="26" t="s">
        <v>81</v>
      </c>
    </row>
    <row r="15" spans="2:15" s="13" customFormat="1" ht="24" x14ac:dyDescent="0.2">
      <c r="B15" s="7">
        <v>9</v>
      </c>
      <c r="C15" s="8" t="s">
        <v>15</v>
      </c>
      <c r="D15" s="9">
        <v>0</v>
      </c>
      <c r="E15" s="10">
        <v>0</v>
      </c>
      <c r="F15" s="11">
        <f t="shared" si="1"/>
        <v>0</v>
      </c>
      <c r="G15" s="12">
        <v>0.05</v>
      </c>
      <c r="H15" s="12">
        <f t="shared" si="0"/>
        <v>0</v>
      </c>
      <c r="I15" s="26" t="s">
        <v>81</v>
      </c>
    </row>
    <row r="16" spans="2:15" s="13" customFormat="1" x14ac:dyDescent="0.2">
      <c r="B16" s="7">
        <v>10</v>
      </c>
      <c r="C16" s="8" t="s">
        <v>16</v>
      </c>
      <c r="D16" s="9">
        <v>0</v>
      </c>
      <c r="E16" s="10">
        <v>0</v>
      </c>
      <c r="F16" s="11">
        <f t="shared" si="1"/>
        <v>0</v>
      </c>
      <c r="G16" s="12">
        <v>0.1</v>
      </c>
      <c r="H16" s="12">
        <f t="shared" si="0"/>
        <v>0</v>
      </c>
      <c r="I16" s="26" t="s">
        <v>81</v>
      </c>
    </row>
    <row r="17" spans="2:9" s="13" customFormat="1" ht="24" x14ac:dyDescent="0.2">
      <c r="B17" s="7">
        <v>11</v>
      </c>
      <c r="C17" s="8" t="s">
        <v>75</v>
      </c>
      <c r="D17" s="9">
        <v>0</v>
      </c>
      <c r="E17" s="10">
        <v>0</v>
      </c>
      <c r="F17" s="11">
        <f t="shared" si="1"/>
        <v>0</v>
      </c>
      <c r="G17" s="12">
        <v>0.08</v>
      </c>
      <c r="H17" s="12">
        <f t="shared" si="0"/>
        <v>0</v>
      </c>
      <c r="I17" s="26" t="s">
        <v>81</v>
      </c>
    </row>
    <row r="18" spans="2:9" s="13" customFormat="1" ht="24" x14ac:dyDescent="0.2">
      <c r="B18" s="7">
        <v>12</v>
      </c>
      <c r="C18" s="8" t="s">
        <v>17</v>
      </c>
      <c r="D18" s="9">
        <v>0</v>
      </c>
      <c r="E18" s="10">
        <v>0</v>
      </c>
      <c r="F18" s="11">
        <f t="shared" si="1"/>
        <v>0</v>
      </c>
      <c r="G18" s="12">
        <v>0.15</v>
      </c>
      <c r="H18" s="12">
        <f t="shared" si="0"/>
        <v>0</v>
      </c>
      <c r="I18" s="26" t="s">
        <v>81</v>
      </c>
    </row>
    <row r="19" spans="2:9" s="13" customFormat="1" x14ac:dyDescent="0.2">
      <c r="B19" s="7">
        <v>13</v>
      </c>
      <c r="C19" s="8" t="s">
        <v>18</v>
      </c>
      <c r="D19" s="9">
        <v>0</v>
      </c>
      <c r="E19" s="10">
        <v>0</v>
      </c>
      <c r="F19" s="11">
        <f t="shared" si="1"/>
        <v>0</v>
      </c>
      <c r="G19" s="12">
        <v>1.7</v>
      </c>
      <c r="H19" s="12">
        <f t="shared" si="0"/>
        <v>0</v>
      </c>
      <c r="I19" s="26" t="s">
        <v>81</v>
      </c>
    </row>
    <row r="20" spans="2:9" s="13" customFormat="1" x14ac:dyDescent="0.2">
      <c r="B20" s="7">
        <v>14</v>
      </c>
      <c r="C20" s="8" t="s">
        <v>19</v>
      </c>
      <c r="D20" s="9">
        <v>0</v>
      </c>
      <c r="E20" s="10">
        <v>0</v>
      </c>
      <c r="F20" s="11">
        <f t="shared" si="1"/>
        <v>0</v>
      </c>
      <c r="G20" s="12">
        <v>1.2</v>
      </c>
      <c r="H20" s="12">
        <f t="shared" si="0"/>
        <v>0</v>
      </c>
      <c r="I20" s="26" t="s">
        <v>81</v>
      </c>
    </row>
    <row r="21" spans="2:9" s="13" customFormat="1" x14ac:dyDescent="0.2">
      <c r="B21" s="7">
        <v>15</v>
      </c>
      <c r="C21" s="8" t="s">
        <v>20</v>
      </c>
      <c r="D21" s="9">
        <v>0</v>
      </c>
      <c r="E21" s="10">
        <v>0</v>
      </c>
      <c r="F21" s="11">
        <f t="shared" si="1"/>
        <v>0</v>
      </c>
      <c r="G21" s="12">
        <v>1.8</v>
      </c>
      <c r="H21" s="12">
        <f t="shared" si="0"/>
        <v>0</v>
      </c>
      <c r="I21" s="26" t="s">
        <v>81</v>
      </c>
    </row>
    <row r="22" spans="2:9" s="13" customFormat="1" x14ac:dyDescent="0.2">
      <c r="B22" s="7">
        <v>16</v>
      </c>
      <c r="C22" s="8" t="s">
        <v>21</v>
      </c>
      <c r="D22" s="9">
        <v>0</v>
      </c>
      <c r="E22" s="10">
        <v>0</v>
      </c>
      <c r="F22" s="11">
        <f t="shared" si="1"/>
        <v>0</v>
      </c>
      <c r="G22" s="12">
        <v>1.3</v>
      </c>
      <c r="H22" s="12">
        <f t="shared" si="0"/>
        <v>0</v>
      </c>
      <c r="I22" s="26" t="s">
        <v>81</v>
      </c>
    </row>
    <row r="23" spans="2:9" s="13" customFormat="1" x14ac:dyDescent="0.2">
      <c r="B23" s="7">
        <v>17</v>
      </c>
      <c r="C23" s="8" t="s">
        <v>22</v>
      </c>
      <c r="D23" s="9">
        <v>0</v>
      </c>
      <c r="E23" s="10">
        <v>0</v>
      </c>
      <c r="F23" s="11">
        <f t="shared" si="1"/>
        <v>0</v>
      </c>
      <c r="G23" s="12">
        <v>2.5</v>
      </c>
      <c r="H23" s="12">
        <f t="shared" si="0"/>
        <v>0</v>
      </c>
      <c r="I23" s="26" t="s">
        <v>81</v>
      </c>
    </row>
    <row r="24" spans="2:9" s="13" customFormat="1" x14ac:dyDescent="0.2">
      <c r="B24" s="7">
        <v>18</v>
      </c>
      <c r="C24" s="8" t="s">
        <v>23</v>
      </c>
      <c r="D24" s="9">
        <v>0</v>
      </c>
      <c r="E24" s="10">
        <v>0</v>
      </c>
      <c r="F24" s="11">
        <f t="shared" si="1"/>
        <v>0</v>
      </c>
      <c r="G24" s="12">
        <v>1.5</v>
      </c>
      <c r="H24" s="12">
        <f t="shared" si="0"/>
        <v>0</v>
      </c>
      <c r="I24" s="26" t="s">
        <v>81</v>
      </c>
    </row>
    <row r="25" spans="2:9" s="13" customFormat="1" x14ac:dyDescent="0.2">
      <c r="B25" s="7">
        <v>19</v>
      </c>
      <c r="C25" s="8" t="s">
        <v>24</v>
      </c>
      <c r="D25" s="9">
        <v>0</v>
      </c>
      <c r="E25" s="10">
        <v>0</v>
      </c>
      <c r="F25" s="11">
        <f t="shared" si="1"/>
        <v>0</v>
      </c>
      <c r="G25" s="12">
        <v>1</v>
      </c>
      <c r="H25" s="12">
        <f t="shared" si="0"/>
        <v>0</v>
      </c>
      <c r="I25" s="26" t="s">
        <v>81</v>
      </c>
    </row>
    <row r="26" spans="2:9" s="13" customFormat="1" x14ac:dyDescent="0.2">
      <c r="B26" s="7">
        <v>20</v>
      </c>
      <c r="C26" s="8" t="s">
        <v>25</v>
      </c>
      <c r="D26" s="9">
        <v>0</v>
      </c>
      <c r="E26" s="10">
        <v>0</v>
      </c>
      <c r="F26" s="11">
        <f t="shared" si="1"/>
        <v>0</v>
      </c>
      <c r="G26" s="12">
        <v>0.7</v>
      </c>
      <c r="H26" s="12">
        <f t="shared" si="0"/>
        <v>0</v>
      </c>
      <c r="I26" s="26" t="s">
        <v>81</v>
      </c>
    </row>
    <row r="27" spans="2:9" s="13" customFormat="1" x14ac:dyDescent="0.2">
      <c r="B27" s="7">
        <v>21</v>
      </c>
      <c r="C27" s="8" t="s">
        <v>26</v>
      </c>
      <c r="D27" s="9">
        <v>0</v>
      </c>
      <c r="E27" s="10">
        <v>0</v>
      </c>
      <c r="F27" s="11">
        <f t="shared" si="1"/>
        <v>0</v>
      </c>
      <c r="G27" s="12">
        <v>0.3</v>
      </c>
      <c r="H27" s="12">
        <f t="shared" si="0"/>
        <v>0</v>
      </c>
      <c r="I27" s="26" t="s">
        <v>81</v>
      </c>
    </row>
    <row r="28" spans="2:9" s="13" customFormat="1" x14ac:dyDescent="0.2">
      <c r="B28" s="7">
        <v>22</v>
      </c>
      <c r="C28" s="8" t="s">
        <v>27</v>
      </c>
      <c r="D28" s="9">
        <v>0</v>
      </c>
      <c r="E28" s="10">
        <v>0</v>
      </c>
      <c r="F28" s="11">
        <f t="shared" si="1"/>
        <v>0</v>
      </c>
      <c r="G28" s="12">
        <v>0.8</v>
      </c>
      <c r="H28" s="12">
        <f t="shared" si="0"/>
        <v>0</v>
      </c>
      <c r="I28" s="26" t="s">
        <v>81</v>
      </c>
    </row>
    <row r="29" spans="2:9" s="13" customFormat="1" x14ac:dyDescent="0.2">
      <c r="B29" s="7">
        <v>23</v>
      </c>
      <c r="C29" s="8" t="s">
        <v>28</v>
      </c>
      <c r="D29" s="9">
        <v>0</v>
      </c>
      <c r="E29" s="10">
        <v>0</v>
      </c>
      <c r="F29" s="11">
        <f t="shared" si="1"/>
        <v>0</v>
      </c>
      <c r="G29" s="12">
        <v>0.6</v>
      </c>
      <c r="H29" s="12">
        <f t="shared" si="0"/>
        <v>0</v>
      </c>
      <c r="I29" s="26" t="s">
        <v>81</v>
      </c>
    </row>
    <row r="30" spans="2:9" s="13" customFormat="1" x14ac:dyDescent="0.2">
      <c r="B30" s="7">
        <v>24</v>
      </c>
      <c r="C30" s="8" t="s">
        <v>29</v>
      </c>
      <c r="D30" s="9">
        <v>0</v>
      </c>
      <c r="E30" s="10">
        <v>0</v>
      </c>
      <c r="F30" s="11">
        <f t="shared" si="1"/>
        <v>0</v>
      </c>
      <c r="G30" s="12">
        <v>0.1</v>
      </c>
      <c r="H30" s="12">
        <f t="shared" si="0"/>
        <v>0</v>
      </c>
      <c r="I30" s="26" t="s">
        <v>81</v>
      </c>
    </row>
    <row r="31" spans="2:9" s="13" customFormat="1" x14ac:dyDescent="0.2">
      <c r="B31" s="7">
        <v>25</v>
      </c>
      <c r="C31" s="8" t="s">
        <v>30</v>
      </c>
      <c r="D31" s="9">
        <v>0</v>
      </c>
      <c r="E31" s="10">
        <v>0</v>
      </c>
      <c r="F31" s="11">
        <f t="shared" si="1"/>
        <v>0</v>
      </c>
      <c r="G31" s="12">
        <v>0.9</v>
      </c>
      <c r="H31" s="12">
        <f t="shared" si="0"/>
        <v>0</v>
      </c>
      <c r="I31" s="26" t="s">
        <v>81</v>
      </c>
    </row>
    <row r="32" spans="2:9" s="13" customFormat="1" x14ac:dyDescent="0.2">
      <c r="B32" s="7">
        <v>26</v>
      </c>
      <c r="C32" s="8" t="s">
        <v>31</v>
      </c>
      <c r="D32" s="9">
        <v>0</v>
      </c>
      <c r="E32" s="10">
        <v>0</v>
      </c>
      <c r="F32" s="11">
        <f t="shared" si="1"/>
        <v>0</v>
      </c>
      <c r="G32" s="12">
        <v>0.6</v>
      </c>
      <c r="H32" s="12">
        <f t="shared" si="0"/>
        <v>0</v>
      </c>
      <c r="I32" s="26" t="s">
        <v>81</v>
      </c>
    </row>
    <row r="33" spans="2:10" s="13" customFormat="1" x14ac:dyDescent="0.2">
      <c r="B33" s="7">
        <v>27</v>
      </c>
      <c r="C33" s="8" t="s">
        <v>32</v>
      </c>
      <c r="D33" s="9">
        <v>0</v>
      </c>
      <c r="E33" s="10">
        <v>0</v>
      </c>
      <c r="F33" s="11">
        <f t="shared" si="1"/>
        <v>0</v>
      </c>
      <c r="G33" s="12">
        <v>0.6</v>
      </c>
      <c r="H33" s="12">
        <f t="shared" si="0"/>
        <v>0</v>
      </c>
      <c r="I33" s="26" t="s">
        <v>81</v>
      </c>
    </row>
    <row r="34" spans="2:10" s="13" customFormat="1" x14ac:dyDescent="0.2">
      <c r="B34" s="7">
        <v>28</v>
      </c>
      <c r="C34" s="8" t="s">
        <v>33</v>
      </c>
      <c r="D34" s="9">
        <v>0</v>
      </c>
      <c r="E34" s="10">
        <v>0</v>
      </c>
      <c r="F34" s="11">
        <f t="shared" si="1"/>
        <v>0</v>
      </c>
      <c r="G34" s="12">
        <v>0.3</v>
      </c>
      <c r="H34" s="12">
        <f t="shared" si="0"/>
        <v>0</v>
      </c>
      <c r="I34" s="26" t="s">
        <v>81</v>
      </c>
    </row>
    <row r="35" spans="2:10" s="13" customFormat="1" x14ac:dyDescent="0.2">
      <c r="B35" s="7">
        <v>29</v>
      </c>
      <c r="C35" s="8" t="s">
        <v>34</v>
      </c>
      <c r="D35" s="9">
        <v>0</v>
      </c>
      <c r="E35" s="10">
        <v>0</v>
      </c>
      <c r="F35" s="11">
        <f t="shared" si="1"/>
        <v>0</v>
      </c>
      <c r="G35" s="12">
        <v>0.3</v>
      </c>
      <c r="H35" s="12">
        <f t="shared" si="0"/>
        <v>0</v>
      </c>
      <c r="I35" s="26" t="s">
        <v>81</v>
      </c>
    </row>
    <row r="36" spans="2:10" s="13" customFormat="1" x14ac:dyDescent="0.2">
      <c r="B36" s="7">
        <v>30</v>
      </c>
      <c r="C36" s="8" t="s">
        <v>35</v>
      </c>
      <c r="D36" s="9">
        <v>0</v>
      </c>
      <c r="E36" s="10">
        <v>0</v>
      </c>
      <c r="F36" s="11">
        <f t="shared" si="1"/>
        <v>0</v>
      </c>
      <c r="G36" s="12">
        <v>0.1</v>
      </c>
      <c r="H36" s="12">
        <f t="shared" si="0"/>
        <v>0</v>
      </c>
      <c r="I36" s="26" t="s">
        <v>81</v>
      </c>
    </row>
    <row r="37" spans="2:10" s="13" customFormat="1" ht="48" x14ac:dyDescent="0.2">
      <c r="B37" s="7">
        <v>31</v>
      </c>
      <c r="C37" s="8" t="s">
        <v>36</v>
      </c>
      <c r="D37" s="9">
        <v>0</v>
      </c>
      <c r="E37" s="10">
        <v>0</v>
      </c>
      <c r="F37" s="11">
        <f>IF(E37&gt;160,10,E37/16)</f>
        <v>0</v>
      </c>
      <c r="G37" s="12">
        <v>0.5</v>
      </c>
      <c r="H37" s="12">
        <f t="shared" si="0"/>
        <v>0</v>
      </c>
      <c r="I37" s="26" t="s">
        <v>82</v>
      </c>
    </row>
    <row r="38" spans="2:10" s="13" customFormat="1" ht="56" customHeight="1" x14ac:dyDescent="0.2">
      <c r="B38" s="7">
        <v>32</v>
      </c>
      <c r="C38" s="8" t="s">
        <v>37</v>
      </c>
      <c r="D38" s="9">
        <v>0</v>
      </c>
      <c r="E38" s="10">
        <v>0</v>
      </c>
      <c r="F38" s="11">
        <f>IF(E38&gt;160,10,E38/16)</f>
        <v>0</v>
      </c>
      <c r="G38" s="12">
        <v>0.3</v>
      </c>
      <c r="H38" s="12">
        <f>(F38*G38)</f>
        <v>0</v>
      </c>
      <c r="I38" s="26" t="s">
        <v>82</v>
      </c>
    </row>
    <row r="39" spans="2:10" s="13" customFormat="1" ht="47" customHeight="1" x14ac:dyDescent="0.2">
      <c r="B39" s="7">
        <v>33</v>
      </c>
      <c r="C39" s="8" t="s">
        <v>38</v>
      </c>
      <c r="D39" s="9">
        <v>0</v>
      </c>
      <c r="E39" s="10">
        <v>0</v>
      </c>
      <c r="F39" s="11">
        <f>IF(E39&gt;160,10,E39/16)</f>
        <v>0</v>
      </c>
      <c r="G39" s="12">
        <v>0.1</v>
      </c>
      <c r="H39" s="12">
        <f>(F39*G39)</f>
        <v>0</v>
      </c>
      <c r="I39" s="26" t="s">
        <v>82</v>
      </c>
    </row>
    <row r="40" spans="2:10" s="13" customFormat="1" x14ac:dyDescent="0.2">
      <c r="B40" s="7">
        <v>34</v>
      </c>
      <c r="C40" s="8" t="s">
        <v>39</v>
      </c>
      <c r="D40" s="9">
        <v>0</v>
      </c>
      <c r="E40" s="10">
        <v>0</v>
      </c>
      <c r="F40" s="11">
        <f>IF(E40&gt;8,8,E40)</f>
        <v>0</v>
      </c>
      <c r="G40" s="12">
        <v>0.1</v>
      </c>
      <c r="H40" s="12">
        <f>(F40*G40)</f>
        <v>0</v>
      </c>
      <c r="I40" s="26" t="s">
        <v>77</v>
      </c>
    </row>
    <row r="41" spans="2:10" s="13" customFormat="1" x14ac:dyDescent="0.2">
      <c r="B41" s="7">
        <v>35</v>
      </c>
      <c r="C41" s="8" t="s">
        <v>40</v>
      </c>
      <c r="D41" s="9">
        <v>0</v>
      </c>
      <c r="E41" s="10">
        <v>0</v>
      </c>
      <c r="F41" s="11">
        <f>IF(E41&gt;8,8,E41)</f>
        <v>0</v>
      </c>
      <c r="G41" s="12">
        <v>0.05</v>
      </c>
      <c r="H41" s="12">
        <f t="shared" ref="H41:H73" si="2">(F41*G41)</f>
        <v>0</v>
      </c>
      <c r="I41" s="26" t="s">
        <v>77</v>
      </c>
    </row>
    <row r="42" spans="2:10" s="13" customFormat="1" x14ac:dyDescent="0.2">
      <c r="B42" s="7">
        <v>36</v>
      </c>
      <c r="C42" s="8" t="s">
        <v>41</v>
      </c>
      <c r="D42" s="9">
        <v>0</v>
      </c>
      <c r="E42" s="10">
        <v>0</v>
      </c>
      <c r="F42" s="11">
        <f>IF(E42&gt;8,8,E42)</f>
        <v>0</v>
      </c>
      <c r="G42" s="12">
        <v>0.15</v>
      </c>
      <c r="H42" s="12">
        <f t="shared" si="2"/>
        <v>0</v>
      </c>
      <c r="I42" s="26" t="s">
        <v>77</v>
      </c>
    </row>
    <row r="43" spans="2:10" s="13" customFormat="1" x14ac:dyDescent="0.2">
      <c r="B43" s="7">
        <v>37</v>
      </c>
      <c r="C43" s="8" t="s">
        <v>42</v>
      </c>
      <c r="D43" s="9">
        <v>0</v>
      </c>
      <c r="E43" s="10">
        <v>0</v>
      </c>
      <c r="F43" s="11">
        <f>IF(E43&gt;8,8,E43)</f>
        <v>0</v>
      </c>
      <c r="G43" s="12">
        <v>0.1</v>
      </c>
      <c r="H43" s="12">
        <f t="shared" si="2"/>
        <v>0</v>
      </c>
      <c r="I43" s="26" t="s">
        <v>77</v>
      </c>
      <c r="J43" s="16"/>
    </row>
    <row r="44" spans="2:10" s="13" customFormat="1" x14ac:dyDescent="0.2">
      <c r="B44" s="7">
        <v>38</v>
      </c>
      <c r="C44" s="8" t="s">
        <v>43</v>
      </c>
      <c r="D44" s="9">
        <v>0</v>
      </c>
      <c r="E44" s="10">
        <v>0</v>
      </c>
      <c r="F44" s="11">
        <f>IF(E44&gt;6,6,E44)</f>
        <v>0</v>
      </c>
      <c r="G44" s="12">
        <v>0.2</v>
      </c>
      <c r="H44" s="12">
        <f t="shared" si="2"/>
        <v>0</v>
      </c>
      <c r="I44" s="27" t="s">
        <v>83</v>
      </c>
      <c r="J44" s="16"/>
    </row>
    <row r="45" spans="2:10" s="13" customFormat="1" x14ac:dyDescent="0.2">
      <c r="B45" s="7">
        <v>39</v>
      </c>
      <c r="C45" s="8" t="s">
        <v>44</v>
      </c>
      <c r="D45" s="9">
        <v>0</v>
      </c>
      <c r="E45" s="10">
        <v>0</v>
      </c>
      <c r="F45" s="11">
        <f>IF(E45&gt;6,6,E45)</f>
        <v>0</v>
      </c>
      <c r="G45" s="12">
        <v>0.15</v>
      </c>
      <c r="H45" s="12">
        <f t="shared" si="2"/>
        <v>0</v>
      </c>
      <c r="I45" s="27" t="s">
        <v>83</v>
      </c>
      <c r="J45" s="16"/>
    </row>
    <row r="46" spans="2:10" s="13" customFormat="1" x14ac:dyDescent="0.2">
      <c r="B46" s="7">
        <v>40</v>
      </c>
      <c r="C46" s="8" t="s">
        <v>45</v>
      </c>
      <c r="D46" s="9">
        <v>0</v>
      </c>
      <c r="E46" s="10">
        <v>0</v>
      </c>
      <c r="F46" s="11">
        <f>IF(E46&gt;6,6,E46)</f>
        <v>0</v>
      </c>
      <c r="G46" s="12">
        <v>0.3</v>
      </c>
      <c r="H46" s="12">
        <f t="shared" si="2"/>
        <v>0</v>
      </c>
      <c r="I46" s="27" t="s">
        <v>83</v>
      </c>
      <c r="J46" s="16"/>
    </row>
    <row r="47" spans="2:10" s="13" customFormat="1" x14ac:dyDescent="0.2">
      <c r="B47" s="7">
        <v>41</v>
      </c>
      <c r="C47" s="8" t="s">
        <v>46</v>
      </c>
      <c r="D47" s="9">
        <v>0</v>
      </c>
      <c r="E47" s="10">
        <v>0</v>
      </c>
      <c r="F47" s="11">
        <f>IF(E47&gt;6,6,E47)</f>
        <v>0</v>
      </c>
      <c r="G47" s="12">
        <v>0.25</v>
      </c>
      <c r="H47" s="12">
        <f t="shared" si="2"/>
        <v>0</v>
      </c>
      <c r="I47" s="27" t="s">
        <v>83</v>
      </c>
      <c r="J47" s="16"/>
    </row>
    <row r="48" spans="2:10" s="13" customFormat="1" x14ac:dyDescent="0.2">
      <c r="B48" s="7">
        <v>42</v>
      </c>
      <c r="C48" s="8" t="s">
        <v>47</v>
      </c>
      <c r="D48" s="9">
        <v>0</v>
      </c>
      <c r="E48" s="10">
        <v>0</v>
      </c>
      <c r="F48" s="11">
        <f t="shared" ref="F48:F53" si="3">IF(E48&gt;4,4,E48)</f>
        <v>0</v>
      </c>
      <c r="G48" s="12">
        <v>0.15</v>
      </c>
      <c r="H48" s="12">
        <f t="shared" si="2"/>
        <v>0</v>
      </c>
      <c r="I48" s="27" t="s">
        <v>84</v>
      </c>
      <c r="J48" s="16"/>
    </row>
    <row r="49" spans="2:10" s="13" customFormat="1" x14ac:dyDescent="0.2">
      <c r="B49" s="7">
        <v>43</v>
      </c>
      <c r="C49" s="8" t="s">
        <v>48</v>
      </c>
      <c r="D49" s="9">
        <v>0</v>
      </c>
      <c r="E49" s="10">
        <v>0</v>
      </c>
      <c r="F49" s="11">
        <f t="shared" si="3"/>
        <v>0</v>
      </c>
      <c r="G49" s="12">
        <v>0.1</v>
      </c>
      <c r="H49" s="12">
        <f t="shared" si="2"/>
        <v>0</v>
      </c>
      <c r="I49" s="27" t="s">
        <v>84</v>
      </c>
      <c r="J49" s="16"/>
    </row>
    <row r="50" spans="2:10" s="13" customFormat="1" x14ac:dyDescent="0.2">
      <c r="B50" s="7">
        <v>44</v>
      </c>
      <c r="C50" s="8" t="s">
        <v>49</v>
      </c>
      <c r="D50" s="9">
        <v>0</v>
      </c>
      <c r="E50" s="10">
        <v>0</v>
      </c>
      <c r="F50" s="11">
        <f t="shared" si="3"/>
        <v>0</v>
      </c>
      <c r="G50" s="12">
        <v>0.2</v>
      </c>
      <c r="H50" s="12">
        <f t="shared" si="2"/>
        <v>0</v>
      </c>
      <c r="I50" s="27" t="s">
        <v>84</v>
      </c>
      <c r="J50" s="16"/>
    </row>
    <row r="51" spans="2:10" s="13" customFormat="1" x14ac:dyDescent="0.2">
      <c r="B51" s="7">
        <v>45</v>
      </c>
      <c r="C51" s="8" t="s">
        <v>50</v>
      </c>
      <c r="D51" s="9">
        <v>0</v>
      </c>
      <c r="E51" s="10">
        <v>0</v>
      </c>
      <c r="F51" s="11">
        <f t="shared" si="3"/>
        <v>0</v>
      </c>
      <c r="G51" s="12">
        <v>0.15</v>
      </c>
      <c r="H51" s="12">
        <f t="shared" si="2"/>
        <v>0</v>
      </c>
      <c r="I51" s="27" t="s">
        <v>84</v>
      </c>
      <c r="J51" s="16"/>
    </row>
    <row r="52" spans="2:10" s="13" customFormat="1" x14ac:dyDescent="0.2">
      <c r="B52" s="7">
        <v>46</v>
      </c>
      <c r="C52" s="8" t="s">
        <v>51</v>
      </c>
      <c r="D52" s="9">
        <v>0</v>
      </c>
      <c r="E52" s="10">
        <v>0</v>
      </c>
      <c r="F52" s="11">
        <f t="shared" si="3"/>
        <v>0</v>
      </c>
      <c r="G52" s="12">
        <v>0.4</v>
      </c>
      <c r="H52" s="12">
        <f t="shared" si="2"/>
        <v>0</v>
      </c>
      <c r="I52" s="27" t="s">
        <v>84</v>
      </c>
      <c r="J52" s="16"/>
    </row>
    <row r="53" spans="2:10" s="13" customFormat="1" x14ac:dyDescent="0.2">
      <c r="B53" s="7">
        <v>47</v>
      </c>
      <c r="C53" s="8" t="s">
        <v>52</v>
      </c>
      <c r="D53" s="9">
        <v>0</v>
      </c>
      <c r="E53" s="10">
        <v>0</v>
      </c>
      <c r="F53" s="11">
        <f t="shared" si="3"/>
        <v>0</v>
      </c>
      <c r="G53" s="12">
        <v>0.35</v>
      </c>
      <c r="H53" s="12">
        <f t="shared" si="2"/>
        <v>0</v>
      </c>
      <c r="I53" s="27" t="s">
        <v>84</v>
      </c>
      <c r="J53" s="16"/>
    </row>
    <row r="54" spans="2:10" s="13" customFormat="1" x14ac:dyDescent="0.2">
      <c r="B54" s="7">
        <v>48</v>
      </c>
      <c r="C54" s="8" t="s">
        <v>53</v>
      </c>
      <c r="D54" s="9">
        <v>0</v>
      </c>
      <c r="E54" s="10">
        <v>0</v>
      </c>
      <c r="F54" s="11">
        <f>IF(E54&gt;6,6,E54)</f>
        <v>0</v>
      </c>
      <c r="G54" s="12">
        <v>0.1</v>
      </c>
      <c r="H54" s="12">
        <f t="shared" si="2"/>
        <v>0</v>
      </c>
      <c r="I54" s="27" t="s">
        <v>85</v>
      </c>
      <c r="J54" s="16"/>
    </row>
    <row r="55" spans="2:10" s="13" customFormat="1" x14ac:dyDescent="0.2">
      <c r="B55" s="7">
        <v>49</v>
      </c>
      <c r="C55" s="8" t="s">
        <v>54</v>
      </c>
      <c r="D55" s="9">
        <v>0</v>
      </c>
      <c r="E55" s="10">
        <v>0</v>
      </c>
      <c r="F55" s="11">
        <f>IF(E55&gt;2,2,E55)</f>
        <v>0</v>
      </c>
      <c r="G55" s="12">
        <v>0.12</v>
      </c>
      <c r="H55" s="12">
        <f t="shared" si="2"/>
        <v>0</v>
      </c>
      <c r="I55" s="27" t="s">
        <v>86</v>
      </c>
      <c r="J55" s="16"/>
    </row>
    <row r="56" spans="2:10" s="13" customFormat="1" x14ac:dyDescent="0.2">
      <c r="B56" s="7">
        <v>50</v>
      </c>
      <c r="C56" s="8" t="s">
        <v>55</v>
      </c>
      <c r="D56" s="9">
        <v>0</v>
      </c>
      <c r="E56" s="10">
        <v>0</v>
      </c>
      <c r="F56" s="11">
        <f>IF(E56&gt;4,4,E56)</f>
        <v>0</v>
      </c>
      <c r="G56" s="12">
        <v>0.15</v>
      </c>
      <c r="H56" s="12">
        <f t="shared" si="2"/>
        <v>0</v>
      </c>
      <c r="I56" s="27" t="s">
        <v>87</v>
      </c>
      <c r="J56" s="16"/>
    </row>
    <row r="57" spans="2:10" s="13" customFormat="1" x14ac:dyDescent="0.2">
      <c r="B57" s="7">
        <v>51</v>
      </c>
      <c r="C57" s="17" t="s">
        <v>56</v>
      </c>
      <c r="D57" s="9">
        <v>0</v>
      </c>
      <c r="E57" s="10">
        <v>0</v>
      </c>
      <c r="F57" s="11">
        <f>IF(E57&gt;6,6,E57)</f>
        <v>0</v>
      </c>
      <c r="G57" s="12">
        <v>0.25</v>
      </c>
      <c r="H57" s="12">
        <f t="shared" si="2"/>
        <v>0</v>
      </c>
      <c r="I57" s="27" t="s">
        <v>85</v>
      </c>
      <c r="J57" s="16"/>
    </row>
    <row r="58" spans="2:10" s="13" customFormat="1" x14ac:dyDescent="0.2">
      <c r="B58" s="7">
        <v>52</v>
      </c>
      <c r="C58" s="8" t="s">
        <v>57</v>
      </c>
      <c r="D58" s="9">
        <v>0</v>
      </c>
      <c r="E58" s="10">
        <v>0</v>
      </c>
      <c r="F58" s="11">
        <f>IF(E58&gt;2,2,E58)</f>
        <v>0</v>
      </c>
      <c r="G58" s="12">
        <v>0.7</v>
      </c>
      <c r="H58" s="12">
        <f t="shared" si="2"/>
        <v>0</v>
      </c>
      <c r="I58" s="27" t="s">
        <v>88</v>
      </c>
      <c r="J58" s="16"/>
    </row>
    <row r="59" spans="2:10" s="13" customFormat="1" x14ac:dyDescent="0.2">
      <c r="B59" s="7">
        <v>53</v>
      </c>
      <c r="C59" s="8" t="s">
        <v>58</v>
      </c>
      <c r="D59" s="9">
        <v>0</v>
      </c>
      <c r="E59" s="10">
        <v>0</v>
      </c>
      <c r="F59" s="11">
        <f>IF(E59&gt;2,2,E59)</f>
        <v>0</v>
      </c>
      <c r="G59" s="12">
        <v>0.5</v>
      </c>
      <c r="H59" s="12">
        <f t="shared" si="2"/>
        <v>0</v>
      </c>
      <c r="I59" s="27" t="s">
        <v>88</v>
      </c>
      <c r="J59" s="16"/>
    </row>
    <row r="60" spans="2:10" s="13" customFormat="1" x14ac:dyDescent="0.2">
      <c r="B60" s="7">
        <v>54</v>
      </c>
      <c r="C60" s="8" t="s">
        <v>59</v>
      </c>
      <c r="D60" s="9">
        <v>0</v>
      </c>
      <c r="E60" s="10">
        <v>0</v>
      </c>
      <c r="F60" s="11">
        <f>IF(E60&gt;1,1,0)</f>
        <v>0</v>
      </c>
      <c r="G60" s="12">
        <v>1.8</v>
      </c>
      <c r="H60" s="12">
        <f t="shared" si="2"/>
        <v>0</v>
      </c>
      <c r="I60" s="27" t="s">
        <v>78</v>
      </c>
      <c r="J60" s="16"/>
    </row>
    <row r="61" spans="2:10" s="13" customFormat="1" x14ac:dyDescent="0.2">
      <c r="B61" s="7">
        <v>55</v>
      </c>
      <c r="C61" s="8" t="s">
        <v>60</v>
      </c>
      <c r="D61" s="9">
        <v>0</v>
      </c>
      <c r="E61" s="10">
        <v>0</v>
      </c>
      <c r="F61" s="11">
        <f>IF(E61&gt;1,1,0)</f>
        <v>0</v>
      </c>
      <c r="G61" s="12">
        <v>2.5</v>
      </c>
      <c r="H61" s="12">
        <f t="shared" si="2"/>
        <v>0</v>
      </c>
      <c r="I61" s="27" t="s">
        <v>79</v>
      </c>
      <c r="J61" s="16"/>
    </row>
    <row r="62" spans="2:10" s="13" customFormat="1" x14ac:dyDescent="0.2">
      <c r="B62" s="7">
        <v>56</v>
      </c>
      <c r="C62" s="8" t="s">
        <v>61</v>
      </c>
      <c r="D62" s="9">
        <v>0</v>
      </c>
      <c r="E62" s="10">
        <v>0</v>
      </c>
      <c r="F62" s="11">
        <f>IF(E62&gt;1,1,0)</f>
        <v>0</v>
      </c>
      <c r="G62" s="12">
        <v>5</v>
      </c>
      <c r="H62" s="12">
        <f t="shared" si="2"/>
        <v>0</v>
      </c>
      <c r="I62" s="27" t="s">
        <v>80</v>
      </c>
      <c r="J62" s="16"/>
    </row>
    <row r="63" spans="2:10" s="13" customFormat="1" x14ac:dyDescent="0.2">
      <c r="B63" s="7">
        <v>57</v>
      </c>
      <c r="C63" s="8" t="s">
        <v>62</v>
      </c>
      <c r="D63" s="9">
        <v>0</v>
      </c>
      <c r="E63" s="10">
        <v>0</v>
      </c>
      <c r="F63" s="11">
        <f>IF(E63&gt;6,6,E63)</f>
        <v>0</v>
      </c>
      <c r="G63" s="12">
        <v>0.15</v>
      </c>
      <c r="H63" s="12">
        <f t="shared" si="2"/>
        <v>0</v>
      </c>
      <c r="I63" s="27">
        <v>6</v>
      </c>
      <c r="J63" s="16"/>
    </row>
    <row r="64" spans="2:10" s="13" customFormat="1" x14ac:dyDescent="0.2">
      <c r="B64" s="7">
        <v>58</v>
      </c>
      <c r="C64" s="8" t="s">
        <v>63</v>
      </c>
      <c r="D64" s="9">
        <v>0</v>
      </c>
      <c r="E64" s="10">
        <v>0</v>
      </c>
      <c r="F64" s="11">
        <f>IF(E64&gt;6,6,E64)</f>
        <v>0</v>
      </c>
      <c r="G64" s="12">
        <v>0.15</v>
      </c>
      <c r="H64" s="12">
        <f t="shared" si="2"/>
        <v>0</v>
      </c>
      <c r="I64" s="27">
        <v>6</v>
      </c>
      <c r="J64" s="16"/>
    </row>
    <row r="65" spans="2:10" s="13" customFormat="1" x14ac:dyDescent="0.2">
      <c r="B65" s="7">
        <v>59</v>
      </c>
      <c r="C65" s="8" t="s">
        <v>64</v>
      </c>
      <c r="D65" s="9">
        <v>0</v>
      </c>
      <c r="E65" s="10">
        <v>0</v>
      </c>
      <c r="F65" s="11">
        <f>IF(E65&gt;6,6,E65)</f>
        <v>0</v>
      </c>
      <c r="G65" s="12">
        <v>0.15</v>
      </c>
      <c r="H65" s="12">
        <f t="shared" si="2"/>
        <v>0</v>
      </c>
      <c r="I65" s="27">
        <v>6</v>
      </c>
      <c r="J65" s="16"/>
    </row>
    <row r="66" spans="2:10" s="13" customFormat="1" x14ac:dyDescent="0.2">
      <c r="B66" s="7">
        <v>60</v>
      </c>
      <c r="C66" s="8" t="s">
        <v>65</v>
      </c>
      <c r="D66" s="9">
        <v>0</v>
      </c>
      <c r="E66" s="10">
        <v>0</v>
      </c>
      <c r="F66" s="11">
        <f>IF(E66&gt;30,30,E66)</f>
        <v>0</v>
      </c>
      <c r="G66" s="12">
        <v>0.05</v>
      </c>
      <c r="H66" s="12">
        <f t="shared" si="2"/>
        <v>0</v>
      </c>
      <c r="I66" s="27">
        <v>30</v>
      </c>
      <c r="J66" s="16"/>
    </row>
    <row r="67" spans="2:10" s="13" customFormat="1" x14ac:dyDescent="0.2">
      <c r="B67" s="7">
        <v>61</v>
      </c>
      <c r="C67" s="8" t="s">
        <v>66</v>
      </c>
      <c r="D67" s="9">
        <v>0</v>
      </c>
      <c r="E67" s="10">
        <v>0</v>
      </c>
      <c r="F67" s="11">
        <f>IF(E67&gt;20,20,E67)</f>
        <v>0</v>
      </c>
      <c r="G67" s="12">
        <v>0.08</v>
      </c>
      <c r="H67" s="12">
        <f t="shared" si="2"/>
        <v>0</v>
      </c>
      <c r="I67" s="27">
        <v>20</v>
      </c>
      <c r="J67" s="16"/>
    </row>
    <row r="68" spans="2:10" s="13" customFormat="1" x14ac:dyDescent="0.2">
      <c r="B68" s="7">
        <v>62</v>
      </c>
      <c r="C68" s="8" t="s">
        <v>67</v>
      </c>
      <c r="D68" s="9">
        <v>0</v>
      </c>
      <c r="E68" s="10">
        <v>0</v>
      </c>
      <c r="F68" s="11">
        <f>IF(E68&gt;20,20,E68)</f>
        <v>0</v>
      </c>
      <c r="G68" s="12">
        <v>0.1</v>
      </c>
      <c r="H68" s="12">
        <f t="shared" si="2"/>
        <v>0</v>
      </c>
      <c r="I68" s="27">
        <v>20</v>
      </c>
      <c r="J68" s="16"/>
    </row>
    <row r="69" spans="2:10" s="13" customFormat="1" x14ac:dyDescent="0.2">
      <c r="B69" s="7">
        <v>63</v>
      </c>
      <c r="C69" s="8" t="s">
        <v>68</v>
      </c>
      <c r="D69" s="9">
        <v>0</v>
      </c>
      <c r="E69" s="10">
        <v>0</v>
      </c>
      <c r="F69" s="11">
        <f>IF(E69&gt;10,10,E69)</f>
        <v>0</v>
      </c>
      <c r="G69" s="12">
        <v>0.2</v>
      </c>
      <c r="H69" s="12">
        <f t="shared" si="2"/>
        <v>0</v>
      </c>
      <c r="I69" s="27">
        <v>10</v>
      </c>
      <c r="J69" s="16"/>
    </row>
    <row r="70" spans="2:10" s="13" customFormat="1" x14ac:dyDescent="0.2">
      <c r="B70" s="7">
        <v>64</v>
      </c>
      <c r="C70" s="18" t="s">
        <v>69</v>
      </c>
      <c r="D70" s="9">
        <v>0</v>
      </c>
      <c r="E70" s="10">
        <v>0</v>
      </c>
      <c r="F70" s="11">
        <f>IF(E70&gt;20,20,E70)</f>
        <v>0</v>
      </c>
      <c r="G70" s="12">
        <v>0.1</v>
      </c>
      <c r="H70" s="12">
        <f t="shared" si="2"/>
        <v>0</v>
      </c>
      <c r="I70" s="27">
        <v>20</v>
      </c>
      <c r="J70" s="16"/>
    </row>
    <row r="71" spans="2:10" s="13" customFormat="1" x14ac:dyDescent="0.2">
      <c r="B71" s="7">
        <v>65</v>
      </c>
      <c r="C71" s="8" t="s">
        <v>70</v>
      </c>
      <c r="D71" s="9">
        <v>0</v>
      </c>
      <c r="E71" s="10">
        <v>0</v>
      </c>
      <c r="F71" s="11">
        <f>IF(E71&gt;20,20,E71)</f>
        <v>0</v>
      </c>
      <c r="G71" s="12">
        <v>0.3</v>
      </c>
      <c r="H71" s="12">
        <f t="shared" si="2"/>
        <v>0</v>
      </c>
      <c r="I71" s="27">
        <v>20</v>
      </c>
      <c r="J71" s="16"/>
    </row>
    <row r="72" spans="2:10" s="13" customFormat="1" x14ac:dyDescent="0.2">
      <c r="B72" s="7">
        <v>66</v>
      </c>
      <c r="C72" s="8" t="s">
        <v>71</v>
      </c>
      <c r="D72" s="9">
        <v>0</v>
      </c>
      <c r="E72" s="10">
        <v>0</v>
      </c>
      <c r="F72" s="11">
        <f>E72</f>
        <v>0</v>
      </c>
      <c r="G72" s="12">
        <v>1</v>
      </c>
      <c r="H72" s="12">
        <f t="shared" si="2"/>
        <v>0</v>
      </c>
      <c r="I72" s="26" t="s">
        <v>81</v>
      </c>
    </row>
    <row r="73" spans="2:10" s="13" customFormat="1" x14ac:dyDescent="0.2">
      <c r="B73" s="7">
        <v>67</v>
      </c>
      <c r="C73" s="8" t="s">
        <v>72</v>
      </c>
      <c r="D73" s="9">
        <v>0</v>
      </c>
      <c r="E73" s="10">
        <v>0</v>
      </c>
      <c r="F73" s="11">
        <f>E73</f>
        <v>0</v>
      </c>
      <c r="G73" s="12">
        <v>2</v>
      </c>
      <c r="H73" s="12">
        <f t="shared" si="2"/>
        <v>0</v>
      </c>
      <c r="I73" s="26" t="s">
        <v>81</v>
      </c>
    </row>
    <row r="74" spans="2:10" s="13" customFormat="1" x14ac:dyDescent="0.2">
      <c r="B74" s="14"/>
      <c r="C74" s="15"/>
      <c r="D74" s="30"/>
      <c r="E74" s="31"/>
      <c r="F74" s="19"/>
      <c r="G74" s="20"/>
      <c r="H74" s="28"/>
      <c r="I74" s="24"/>
    </row>
    <row r="75" spans="2:10" x14ac:dyDescent="0.15">
      <c r="B75" s="37" t="s">
        <v>6</v>
      </c>
      <c r="C75" s="1" t="s">
        <v>93</v>
      </c>
      <c r="D75" s="32"/>
      <c r="E75" s="33"/>
      <c r="H75" s="29"/>
    </row>
    <row r="76" spans="2:10" x14ac:dyDescent="0.15">
      <c r="B76" s="37" t="s">
        <v>7</v>
      </c>
      <c r="C76" s="1" t="s">
        <v>94</v>
      </c>
    </row>
    <row r="78" spans="2:10" x14ac:dyDescent="0.15">
      <c r="C78" s="38" t="s">
        <v>95</v>
      </c>
    </row>
    <row r="79" spans="2:10" x14ac:dyDescent="0.15">
      <c r="C79" s="38" t="s">
        <v>96</v>
      </c>
    </row>
    <row r="80" spans="2:10" x14ac:dyDescent="0.15">
      <c r="C80" s="38" t="s">
        <v>97</v>
      </c>
    </row>
  </sheetData>
  <sheetProtection sheet="1" selectLockedCells="1"/>
  <mergeCells count="8">
    <mergeCell ref="J4:O4"/>
    <mergeCell ref="N5:O5"/>
    <mergeCell ref="N6:O8"/>
    <mergeCell ref="B1:I1"/>
    <mergeCell ref="B2:I2"/>
    <mergeCell ref="B3:I3"/>
    <mergeCell ref="B4:I4"/>
    <mergeCell ref="B5:I5"/>
  </mergeCells>
  <phoneticPr fontId="8" type="noConversion"/>
  <pageMargins left="0.39370078740157483" right="0.39370078740157483" top="0.39370078740157483" bottom="0.39370078740157483" header="0" footer="0"/>
  <pageSetup paperSize="9" scale="57" fitToHeight="2"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coelho</dc:creator>
  <cp:lastModifiedBy>Av1</cp:lastModifiedBy>
  <cp:lastPrinted>2025-01-15T15:07:27Z</cp:lastPrinted>
  <dcterms:created xsi:type="dcterms:W3CDTF">2019-02-12T09:22:03Z</dcterms:created>
  <dcterms:modified xsi:type="dcterms:W3CDTF">2025-01-15T15:35:43Z</dcterms:modified>
</cp:coreProperties>
</file>